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000" windowHeight="6270" activeTab="0"/>
  </bookViews>
  <sheets>
    <sheet name="Sample budget" sheetId="1" r:id="rId1"/>
  </sheets>
  <definedNames>
    <definedName name="_xlnm.Print_Area" localSheetId="0">'Sample budget'!$B:$G</definedName>
  </definedNames>
  <calcPr fullCalcOnLoad="1"/>
</workbook>
</file>

<file path=xl/sharedStrings.xml><?xml version="1.0" encoding="utf-8"?>
<sst xmlns="http://schemas.openxmlformats.org/spreadsheetml/2006/main" count="116" uniqueCount="103">
  <si>
    <t>PERSONNEL</t>
  </si>
  <si>
    <t>TOTAL</t>
  </si>
  <si>
    <t>Salaries</t>
  </si>
  <si>
    <t>FICA (employer share) @ 7.65% x total salaries</t>
  </si>
  <si>
    <t>Parking</t>
  </si>
  <si>
    <t>Occupancy</t>
  </si>
  <si>
    <t>Equipment/Furniture Purchase or Lease</t>
  </si>
  <si>
    <t>SUBTOTAL</t>
  </si>
  <si>
    <t>Telephone/Fax/Utilities</t>
  </si>
  <si>
    <t>Postage/Courier</t>
  </si>
  <si>
    <t>Office Supplies</t>
  </si>
  <si>
    <t>Stationery</t>
  </si>
  <si>
    <t>Travel--Long Distance</t>
  </si>
  <si>
    <t>Conference Registration</t>
  </si>
  <si>
    <t>Workshops, seminars, conferences</t>
  </si>
  <si>
    <t>TOTAL EXPENSES</t>
  </si>
  <si>
    <t>Project Administration</t>
  </si>
  <si>
    <t>REVENUE</t>
  </si>
  <si>
    <t>Contributions--Individual</t>
  </si>
  <si>
    <t>Annual Fundraising Dinner</t>
  </si>
  <si>
    <t>Annual Year-End Solicitation</t>
  </si>
  <si>
    <t>Board Member Gifts</t>
  </si>
  <si>
    <t>Foundation/Corporate Grants</t>
  </si>
  <si>
    <t>Joseph Drown Foundation</t>
  </si>
  <si>
    <t>One-Stop Paint and Body</t>
  </si>
  <si>
    <t>Taco Bell</t>
  </si>
  <si>
    <t>at 2 days per month x 12 months x $500/day</t>
  </si>
  <si>
    <t>PERSONNEL SUBTOTAL</t>
  </si>
  <si>
    <t>Courier and Express Mail</t>
  </si>
  <si>
    <t>$150/month x 12 months</t>
  </si>
  <si>
    <t>Travel -- Local</t>
  </si>
  <si>
    <t>NON PERSONNEL SUBTOTAL</t>
  </si>
  <si>
    <t>Formula (9.8901 % x Total Expenses)</t>
  </si>
  <si>
    <t>California Community Foundation</t>
  </si>
  <si>
    <t xml:space="preserve">    per year</t>
  </si>
  <si>
    <t>Monthly Workshops</t>
  </si>
  <si>
    <t xml:space="preserve"> </t>
  </si>
  <si>
    <t>Training Manuals (30 manuals x $30 each)</t>
  </si>
  <si>
    <t>*Facilitator (4 facilitators x 20h x $15)</t>
  </si>
  <si>
    <t>Space Rental/Insurance/Security</t>
  </si>
  <si>
    <t>*Workers Comp Insurance</t>
  </si>
  <si>
    <t>*Consultants (Organizational Development)</t>
  </si>
  <si>
    <t>*varies with activity</t>
  </si>
  <si>
    <t>Advertising/Invitations(1,000 invitations)</t>
  </si>
  <si>
    <t>(1) copier @165/month x 12 months</t>
  </si>
  <si>
    <t>(1) postage meter and scale @ $30/month x 12 months</t>
  </si>
  <si>
    <t>Web host/Internet access @ $30/month x 12 months</t>
  </si>
  <si>
    <t>2/month @ $12 each x 12 months</t>
  </si>
  <si>
    <t>Meetings, site visits ($20/mo) x 12 months</t>
  </si>
  <si>
    <t>Leadership Summer Academy (5 days)</t>
  </si>
  <si>
    <t>Catering for 34 (30 youth + 4 facilitators) x $150/day x 5 days</t>
  </si>
  <si>
    <t>PROGRAM EXPENSES SUBTOTAL</t>
  </si>
  <si>
    <t>OPERATING EXPENSES SUBTOTAL</t>
  </si>
  <si>
    <t xml:space="preserve">*Workshop Leaders (4hrs/month x $50 x 12months) </t>
  </si>
  <si>
    <t>Materials (20 manuals x $12 x 12 months)</t>
  </si>
  <si>
    <t>Museum Trip (Adms 30 youth x $5 + 4 facilts x $9)</t>
  </si>
  <si>
    <t>*High Risk Activities Insurance (sports, camping)</t>
  </si>
  <si>
    <t>* varies with activity</t>
  </si>
  <si>
    <t>*Event Staff (3 hrs x $13/hr x 12 servers)</t>
  </si>
  <si>
    <t>EXCESS REVENUE OVER EXPENSES</t>
  </si>
  <si>
    <t>*Consultant &amp; Professional Services need to be discussed with HR prior to contract negotiations</t>
  </si>
  <si>
    <t>Sexual Abuse/Molestation Insurance</t>
  </si>
  <si>
    <t>40h/week</t>
  </si>
  <si>
    <t>Research Associate(0.2 FTE)</t>
  </si>
  <si>
    <t>Project Director(FTE)</t>
  </si>
  <si>
    <t>8h/week</t>
  </si>
  <si>
    <t>$4,000/month</t>
  </si>
  <si>
    <t>$20/h</t>
  </si>
  <si>
    <t>20h/week</t>
  </si>
  <si>
    <t>$10/h</t>
  </si>
  <si>
    <t>Mandated Taxes</t>
  </si>
  <si>
    <t>*Workers Comp rates depend upon risk and vary by job classification.</t>
  </si>
  <si>
    <t>*Eligibility and Cost depend on hours worked, age and choice of plan.</t>
  </si>
  <si>
    <t>Postage (1,000 x $0.37)</t>
  </si>
  <si>
    <t>Special Events Insurance Certificate</t>
  </si>
  <si>
    <t>800 s.f. @ $1.20/s.f. X 12 months</t>
  </si>
  <si>
    <t>*Premise Insurance ($0.50/s.f. x 800 x 1year)</t>
  </si>
  <si>
    <t>(1) computer + printer @ $2,000/ea</t>
  </si>
  <si>
    <t>Installation</t>
  </si>
  <si>
    <t>Phone/Fax charges @ $200/month x 12 months</t>
  </si>
  <si>
    <t>$350 per employee per year x 3 employees</t>
  </si>
  <si>
    <t>Letterhead, business cards, envelopes</t>
  </si>
  <si>
    <t>2 staff @ 200/mile each per month @ $.405/mile x 12 months</t>
  </si>
  <si>
    <t>2 empl. @ $70/month per employee x 12 months</t>
  </si>
  <si>
    <t>Conference Travel - 2 trips @ $450/trip</t>
  </si>
  <si>
    <t>2 conference trips @ 4 days each x $150/day</t>
  </si>
  <si>
    <t>2 conference registration @ $200/conference</t>
  </si>
  <si>
    <t>NON-PERSONNEL- Program Expenses</t>
  </si>
  <si>
    <t>NON-PERSONNEL - Operating Expenses</t>
  </si>
  <si>
    <t>Administrative Associate(0.5 FTE)</t>
  </si>
  <si>
    <t>2.3% x salaries (.023 x $66,720)</t>
  </si>
  <si>
    <t>GRAND TOTAL EXPENSES</t>
  </si>
  <si>
    <t>GRAND TOTAL REVENUES</t>
  </si>
  <si>
    <t xml:space="preserve">Transportation (5 vans x $125 each + 5 vans x $30 for Gas) </t>
  </si>
  <si>
    <t>Organizational Newsletter/Brochure</t>
  </si>
  <si>
    <t>Catering/Food/Entertainment-internal</t>
  </si>
  <si>
    <t>EXPENSES</t>
  </si>
  <si>
    <t>Catering for 150 x $14.50/plate x 8.25%Tax + 20% Gratuity(includes event staff)</t>
  </si>
  <si>
    <t>PROJECT NAME</t>
  </si>
  <si>
    <t>*Health,Dental, Life, Long Term Disability Insurance</t>
  </si>
  <si>
    <t>Foundation Grant</t>
  </si>
  <si>
    <t xml:space="preserve">2 empl. @ $515/month x 12 months </t>
  </si>
  <si>
    <t>CA-SUI @ 6.2% x 1st $7,000 of each employee's salary each calendar year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</si>
</sst>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_);[Red]\(&quot;$&quot;#,##0.0\)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$&quot;#,##0.00_);[Red]\(&quot;$&quot;#,##0\)"/>
    <numFmt numFmtId="171" formatCode="&quot;$&quot;#,##0.000_);[Red]\(&quot;$&quot;#,##0.000\)"/>
    <numFmt numFmtId="172" formatCode="&quot;$&quot;#,##0.0000_);[Red]\(&quot;$&quot;#,##0.0000\)"/>
    <numFmt numFmtId="173" formatCode="&quot;$&quot;#,##0.000000_);[Red]\(&quot;$&quot;#,##0.000000\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8"/>
      <name val="Calibri"/>
      <family val="2"/>
    </font>
    <font>
      <sz val="9"/>
      <name val="Calibri"/>
      <family val="2"/>
    </font>
    <font>
      <i/>
      <sz val="8"/>
      <name val="Calibri"/>
      <family val="2"/>
    </font>
    <font>
      <sz val="14"/>
      <name val="Calibri"/>
      <family val="2"/>
    </font>
    <font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6" fontId="0" fillId="0" borderId="0" xfId="44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6" fontId="0" fillId="0" borderId="0" xfId="44" applyNumberFormat="1" applyFont="1" applyAlignment="1">
      <alignment horizontal="right"/>
    </xf>
    <xf numFmtId="6" fontId="0" fillId="0" borderId="0" xfId="0" applyNumberFormat="1" applyFont="1" applyAlignment="1">
      <alignment horizontal="right"/>
    </xf>
    <xf numFmtId="6" fontId="0" fillId="0" borderId="0" xfId="0" applyNumberFormat="1" applyAlignment="1">
      <alignment horizontal="right"/>
    </xf>
    <xf numFmtId="0" fontId="2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Alignment="1">
      <alignment horizontal="right"/>
    </xf>
    <xf numFmtId="0" fontId="6" fillId="33" borderId="0" xfId="0" applyFont="1" applyFill="1" applyAlignment="1">
      <alignment/>
    </xf>
    <xf numFmtId="0" fontId="25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right"/>
    </xf>
    <xf numFmtId="6" fontId="26" fillId="0" borderId="10" xfId="0" applyNumberFormat="1" applyFont="1" applyFill="1" applyBorder="1" applyAlignment="1">
      <alignment horizontal="right"/>
    </xf>
    <xf numFmtId="6" fontId="26" fillId="0" borderId="10" xfId="44" applyNumberFormat="1" applyFont="1" applyFill="1" applyBorder="1" applyAlignment="1">
      <alignment horizontal="right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6" fontId="26" fillId="0" borderId="10" xfId="0" applyNumberFormat="1" applyFont="1" applyBorder="1" applyAlignment="1">
      <alignment horizontal="right"/>
    </xf>
    <xf numFmtId="6" fontId="26" fillId="0" borderId="10" xfId="44" applyNumberFormat="1" applyFont="1" applyBorder="1" applyAlignment="1">
      <alignment horizontal="right"/>
    </xf>
    <xf numFmtId="6" fontId="25" fillId="0" borderId="10" xfId="44" applyNumberFormat="1" applyFont="1" applyFill="1" applyBorder="1" applyAlignment="1">
      <alignment horizontal="right"/>
    </xf>
    <xf numFmtId="0" fontId="25" fillId="0" borderId="10" xfId="0" applyFont="1" applyBorder="1" applyAlignment="1">
      <alignment/>
    </xf>
    <xf numFmtId="6" fontId="25" fillId="0" borderId="10" xfId="44" applyNumberFormat="1" applyFont="1" applyBorder="1" applyAlignment="1">
      <alignment horizontal="right"/>
    </xf>
    <xf numFmtId="6" fontId="27" fillId="0" borderId="10" xfId="0" applyNumberFormat="1" applyFont="1" applyBorder="1" applyAlignment="1">
      <alignment horizontal="right"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horizontal="right"/>
    </xf>
    <xf numFmtId="6" fontId="28" fillId="0" borderId="10" xfId="0" applyNumberFormat="1" applyFont="1" applyBorder="1" applyAlignment="1">
      <alignment horizontal="right"/>
    </xf>
    <xf numFmtId="6" fontId="29" fillId="0" borderId="10" xfId="44" applyNumberFormat="1" applyFont="1" applyBorder="1" applyAlignment="1">
      <alignment horizontal="right"/>
    </xf>
    <xf numFmtId="0" fontId="24" fillId="0" borderId="10" xfId="0" applyFont="1" applyBorder="1" applyAlignment="1">
      <alignment/>
    </xf>
    <xf numFmtId="6" fontId="24" fillId="0" borderId="10" xfId="44" applyNumberFormat="1" applyFont="1" applyBorder="1" applyAlignment="1">
      <alignment horizontal="right"/>
    </xf>
    <xf numFmtId="0" fontId="30" fillId="0" borderId="10" xfId="0" applyFont="1" applyFill="1" applyBorder="1" applyAlignment="1">
      <alignment/>
    </xf>
    <xf numFmtId="0" fontId="28" fillId="0" borderId="10" xfId="0" applyFont="1" applyFill="1" applyBorder="1" applyAlignment="1">
      <alignment horizontal="right"/>
    </xf>
    <xf numFmtId="6" fontId="28" fillId="0" borderId="10" xfId="0" applyNumberFormat="1" applyFont="1" applyFill="1" applyBorder="1" applyAlignment="1">
      <alignment horizontal="right"/>
    </xf>
    <xf numFmtId="6" fontId="29" fillId="0" borderId="10" xfId="0" applyNumberFormat="1" applyFont="1" applyFill="1" applyBorder="1" applyAlignment="1">
      <alignment horizontal="right"/>
    </xf>
    <xf numFmtId="0" fontId="27" fillId="0" borderId="10" xfId="0" applyFont="1" applyFill="1" applyBorder="1" applyAlignment="1">
      <alignment/>
    </xf>
    <xf numFmtId="6" fontId="28" fillId="0" borderId="10" xfId="44" applyNumberFormat="1" applyFont="1" applyBorder="1" applyAlignment="1">
      <alignment horizontal="right"/>
    </xf>
    <xf numFmtId="0" fontId="26" fillId="0" borderId="11" xfId="0" applyFont="1" applyBorder="1" applyAlignment="1">
      <alignment/>
    </xf>
    <xf numFmtId="6" fontId="26" fillId="34" borderId="10" xfId="44" applyNumberFormat="1" applyFont="1" applyFill="1" applyBorder="1" applyAlignment="1">
      <alignment horizontal="right"/>
    </xf>
    <xf numFmtId="6" fontId="25" fillId="34" borderId="10" xfId="44" applyNumberFormat="1" applyFont="1" applyFill="1" applyBorder="1" applyAlignment="1">
      <alignment horizontal="right"/>
    </xf>
    <xf numFmtId="6" fontId="26" fillId="0" borderId="12" xfId="44" applyNumberFormat="1" applyFont="1" applyBorder="1" applyAlignment="1">
      <alignment horizontal="right"/>
    </xf>
    <xf numFmtId="0" fontId="26" fillId="0" borderId="13" xfId="0" applyFont="1" applyBorder="1" applyAlignment="1">
      <alignment horizontal="right"/>
    </xf>
    <xf numFmtId="6" fontId="26" fillId="0" borderId="12" xfId="0" applyNumberFormat="1" applyFont="1" applyBorder="1" applyAlignment="1">
      <alignment horizontal="right"/>
    </xf>
    <xf numFmtId="0" fontId="26" fillId="0" borderId="14" xfId="0" applyFont="1" applyBorder="1" applyAlignment="1">
      <alignment/>
    </xf>
    <xf numFmtId="0" fontId="26" fillId="0" borderId="15" xfId="0" applyFont="1" applyBorder="1" applyAlignment="1">
      <alignment horizontal="right"/>
    </xf>
    <xf numFmtId="6" fontId="26" fillId="0" borderId="16" xfId="0" applyNumberFormat="1" applyFont="1" applyBorder="1" applyAlignment="1">
      <alignment horizontal="right"/>
    </xf>
    <xf numFmtId="0" fontId="31" fillId="0" borderId="0" xfId="0" applyFont="1" applyAlignment="1">
      <alignment/>
    </xf>
    <xf numFmtId="0" fontId="26" fillId="0" borderId="11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12" xfId="0" applyFont="1" applyBorder="1" applyAlignment="1">
      <alignment/>
    </xf>
    <xf numFmtId="0" fontId="25" fillId="0" borderId="11" xfId="0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25" fillId="0" borderId="12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26" fillId="0" borderId="13" xfId="0" applyFont="1" applyFill="1" applyBorder="1" applyAlignment="1">
      <alignment/>
    </xf>
    <xf numFmtId="0" fontId="26" fillId="0" borderId="12" xfId="0" applyFont="1" applyFill="1" applyBorder="1" applyAlignment="1">
      <alignment/>
    </xf>
    <xf numFmtId="0" fontId="26" fillId="0" borderId="11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4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/>
    </xf>
    <xf numFmtId="0" fontId="25" fillId="34" borderId="11" xfId="0" applyFont="1" applyFill="1" applyBorder="1" applyAlignment="1">
      <alignment/>
    </xf>
    <xf numFmtId="0" fontId="25" fillId="34" borderId="13" xfId="0" applyFont="1" applyFill="1" applyBorder="1" applyAlignment="1">
      <alignment/>
    </xf>
    <xf numFmtId="0" fontId="25" fillId="34" borderId="12" xfId="0" applyFont="1" applyFill="1" applyBorder="1" applyAlignment="1">
      <alignment/>
    </xf>
    <xf numFmtId="0" fontId="26" fillId="0" borderId="11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7" fillId="0" borderId="11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30" fillId="0" borderId="11" xfId="0" applyFont="1" applyBorder="1" applyAlignment="1">
      <alignment/>
    </xf>
    <xf numFmtId="0" fontId="30" fillId="0" borderId="13" xfId="0" applyFont="1" applyBorder="1" applyAlignment="1">
      <alignment/>
    </xf>
    <xf numFmtId="0" fontId="30" fillId="0" borderId="12" xfId="0" applyFont="1" applyBorder="1" applyAlignment="1">
      <alignment/>
    </xf>
    <xf numFmtId="0" fontId="32" fillId="0" borderId="11" xfId="0" applyFont="1" applyBorder="1" applyAlignment="1">
      <alignment/>
    </xf>
    <xf numFmtId="0" fontId="32" fillId="0" borderId="13" xfId="0" applyFont="1" applyBorder="1" applyAlignment="1">
      <alignment/>
    </xf>
    <xf numFmtId="0" fontId="32" fillId="0" borderId="12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1" xfId="0" applyFont="1" applyBorder="1" applyAlignment="1">
      <alignment horizontal="left"/>
    </xf>
    <xf numFmtId="0" fontId="25" fillId="0" borderId="13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27" fillId="0" borderId="11" xfId="0" applyFont="1" applyBorder="1" applyAlignment="1">
      <alignment horizontal="left"/>
    </xf>
    <xf numFmtId="0" fontId="27" fillId="0" borderId="13" xfId="0" applyFont="1" applyBorder="1" applyAlignment="1">
      <alignment horizontal="left"/>
    </xf>
    <xf numFmtId="0" fontId="27" fillId="0" borderId="12" xfId="0" applyFont="1" applyBorder="1" applyAlignment="1">
      <alignment horizontal="left"/>
    </xf>
    <xf numFmtId="0" fontId="26" fillId="0" borderId="11" xfId="0" applyFont="1" applyFill="1" applyBorder="1" applyAlignment="1">
      <alignment horizontal="left"/>
    </xf>
    <xf numFmtId="0" fontId="26" fillId="0" borderId="13" xfId="0" applyFont="1" applyFill="1" applyBorder="1" applyAlignment="1">
      <alignment horizontal="left"/>
    </xf>
    <xf numFmtId="0" fontId="26" fillId="0" borderId="12" xfId="0" applyFont="1" applyFill="1" applyBorder="1" applyAlignment="1">
      <alignment horizontal="left"/>
    </xf>
    <xf numFmtId="0" fontId="26" fillId="0" borderId="11" xfId="0" applyFont="1" applyBorder="1" applyAlignment="1">
      <alignment horizontal="left"/>
    </xf>
    <xf numFmtId="0" fontId="26" fillId="0" borderId="13" xfId="0" applyFont="1" applyBorder="1" applyAlignment="1">
      <alignment horizontal="left"/>
    </xf>
    <xf numFmtId="0" fontId="26" fillId="0" borderId="12" xfId="0" applyFont="1" applyBorder="1" applyAlignment="1">
      <alignment horizontal="left"/>
    </xf>
    <xf numFmtId="0" fontId="30" fillId="0" borderId="11" xfId="0" applyFont="1" applyFill="1" applyBorder="1" applyAlignment="1">
      <alignment horizontal="left"/>
    </xf>
    <xf numFmtId="0" fontId="30" fillId="0" borderId="13" xfId="0" applyFont="1" applyFill="1" applyBorder="1" applyAlignment="1">
      <alignment horizontal="left"/>
    </xf>
    <xf numFmtId="0" fontId="30" fillId="0" borderId="12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52"/>
  <sheetViews>
    <sheetView tabSelected="1" zoomScalePageLayoutView="0" workbookViewId="0" topLeftCell="A127">
      <selection activeCell="G33" sqref="G33"/>
    </sheetView>
  </sheetViews>
  <sheetFormatPr defaultColWidth="9.140625" defaultRowHeight="12.75"/>
  <cols>
    <col min="2" max="2" width="11.421875" style="0" customWidth="1"/>
    <col min="3" max="3" width="30.57421875" style="1" customWidth="1"/>
    <col min="4" max="4" width="10.8515625" style="9" customWidth="1"/>
    <col min="5" max="5" width="24.8515625" style="12" customWidth="1"/>
    <col min="6" max="6" width="11.00390625" style="10" customWidth="1"/>
    <col min="7" max="7" width="11.28125" style="10" customWidth="1"/>
    <col min="8" max="8" width="18.28125" style="0" customWidth="1"/>
  </cols>
  <sheetData>
    <row r="1" spans="2:7" ht="18.75" customHeight="1">
      <c r="B1" s="54" t="s">
        <v>98</v>
      </c>
      <c r="C1" s="13"/>
      <c r="D1" s="8"/>
      <c r="E1" s="11"/>
      <c r="F1" s="7"/>
      <c r="G1" s="7"/>
    </row>
    <row r="2" spans="2:7" ht="15" customHeight="1">
      <c r="B2" s="13"/>
      <c r="C2" s="13"/>
      <c r="D2" s="8"/>
      <c r="E2" s="11"/>
      <c r="F2" s="7"/>
      <c r="G2" s="7"/>
    </row>
    <row r="3" spans="2:7" s="4" customFormat="1" ht="15">
      <c r="B3" s="20" t="s">
        <v>17</v>
      </c>
      <c r="C3" s="61"/>
      <c r="D3" s="62"/>
      <c r="E3" s="63"/>
      <c r="F3" s="24"/>
      <c r="G3" s="24"/>
    </row>
    <row r="4" spans="2:7" ht="15">
      <c r="B4" s="25"/>
      <c r="C4" s="58" t="s">
        <v>18</v>
      </c>
      <c r="D4" s="59"/>
      <c r="E4" s="60"/>
      <c r="F4" s="28">
        <v>40000</v>
      </c>
      <c r="G4" s="28"/>
    </row>
    <row r="5" spans="2:7" ht="15">
      <c r="B5" s="25"/>
      <c r="C5" s="55" t="s">
        <v>100</v>
      </c>
      <c r="D5" s="56"/>
      <c r="E5" s="57"/>
      <c r="F5" s="28">
        <v>20000</v>
      </c>
      <c r="G5" s="28"/>
    </row>
    <row r="6" spans="2:7" s="4" customFormat="1" ht="15">
      <c r="B6" s="21"/>
      <c r="C6" s="64" t="s">
        <v>19</v>
      </c>
      <c r="D6" s="65"/>
      <c r="E6" s="66"/>
      <c r="F6" s="24">
        <v>15000</v>
      </c>
      <c r="G6" s="24"/>
    </row>
    <row r="7" spans="2:7" ht="15">
      <c r="B7" s="25"/>
      <c r="C7" s="58" t="s">
        <v>20</v>
      </c>
      <c r="D7" s="59"/>
      <c r="E7" s="60"/>
      <c r="F7" s="28">
        <v>8000</v>
      </c>
      <c r="G7" s="28"/>
    </row>
    <row r="8" spans="2:7" ht="15">
      <c r="B8" s="25"/>
      <c r="C8" s="58" t="s">
        <v>21</v>
      </c>
      <c r="D8" s="59"/>
      <c r="E8" s="60"/>
      <c r="F8" s="28">
        <v>5000</v>
      </c>
      <c r="G8" s="28"/>
    </row>
    <row r="9" spans="2:7" ht="15">
      <c r="B9" s="25"/>
      <c r="C9" s="58" t="s">
        <v>7</v>
      </c>
      <c r="D9" s="59"/>
      <c r="E9" s="60"/>
      <c r="F9" s="28"/>
      <c r="G9" s="28">
        <f>SUM(F4:F8)</f>
        <v>88000</v>
      </c>
    </row>
    <row r="10" spans="2:7" ht="15">
      <c r="B10" s="25"/>
      <c r="C10" s="58"/>
      <c r="D10" s="59"/>
      <c r="E10" s="60"/>
      <c r="F10" s="28"/>
      <c r="G10" s="28"/>
    </row>
    <row r="11" spans="2:7" ht="15">
      <c r="B11" s="25"/>
      <c r="C11" s="58" t="s">
        <v>22</v>
      </c>
      <c r="D11" s="59"/>
      <c r="E11" s="60"/>
      <c r="F11" s="28"/>
      <c r="G11" s="28"/>
    </row>
    <row r="12" spans="2:7" ht="15">
      <c r="B12" s="25"/>
      <c r="C12" s="58" t="s">
        <v>23</v>
      </c>
      <c r="D12" s="59"/>
      <c r="E12" s="60"/>
      <c r="F12" s="28"/>
      <c r="G12" s="28">
        <v>30000</v>
      </c>
    </row>
    <row r="13" spans="2:7" ht="15">
      <c r="B13" s="25"/>
      <c r="C13" s="58" t="s">
        <v>33</v>
      </c>
      <c r="D13" s="59"/>
      <c r="E13" s="60"/>
      <c r="F13" s="28"/>
      <c r="G13" s="28">
        <v>25000</v>
      </c>
    </row>
    <row r="14" spans="2:7" ht="15">
      <c r="B14" s="25"/>
      <c r="C14" s="58" t="s">
        <v>24</v>
      </c>
      <c r="D14" s="59"/>
      <c r="E14" s="60"/>
      <c r="F14" s="28"/>
      <c r="G14" s="28">
        <v>20000</v>
      </c>
    </row>
    <row r="15" spans="2:7" ht="15">
      <c r="B15" s="25"/>
      <c r="C15" s="58" t="s">
        <v>25</v>
      </c>
      <c r="D15" s="59"/>
      <c r="E15" s="60"/>
      <c r="F15" s="28"/>
      <c r="G15" s="28">
        <v>18000</v>
      </c>
    </row>
    <row r="16" spans="2:7" ht="15">
      <c r="B16" s="25"/>
      <c r="C16" s="58"/>
      <c r="D16" s="59"/>
      <c r="E16" s="60"/>
      <c r="F16" s="28"/>
      <c r="G16" s="28"/>
    </row>
    <row r="17" spans="2:7" s="4" customFormat="1" ht="15">
      <c r="B17" s="76" t="s">
        <v>92</v>
      </c>
      <c r="C17" s="77"/>
      <c r="D17" s="77"/>
      <c r="E17" s="78"/>
      <c r="F17" s="46"/>
      <c r="G17" s="47">
        <f>SUM(G9:G16)</f>
        <v>181000</v>
      </c>
    </row>
    <row r="18" spans="2:7" s="4" customFormat="1" ht="15">
      <c r="B18" s="20"/>
      <c r="C18" s="79"/>
      <c r="D18" s="80"/>
      <c r="E18" s="81"/>
      <c r="F18" s="24"/>
      <c r="G18" s="29"/>
    </row>
    <row r="19" spans="2:7" s="4" customFormat="1" ht="15">
      <c r="B19" s="20" t="s">
        <v>96</v>
      </c>
      <c r="C19" s="79"/>
      <c r="D19" s="80"/>
      <c r="E19" s="81"/>
      <c r="F19" s="24"/>
      <c r="G19" s="29"/>
    </row>
    <row r="20" spans="2:7" ht="15">
      <c r="B20" s="25"/>
      <c r="C20" s="67"/>
      <c r="D20" s="68"/>
      <c r="E20" s="69"/>
      <c r="F20" s="28"/>
      <c r="G20" s="28"/>
    </row>
    <row r="21" spans="2:7" ht="15">
      <c r="B21" s="30" t="s">
        <v>0</v>
      </c>
      <c r="C21" s="70"/>
      <c r="D21" s="71"/>
      <c r="E21" s="72"/>
      <c r="F21" s="28"/>
      <c r="G21" s="31" t="s">
        <v>1</v>
      </c>
    </row>
    <row r="22" spans="2:7" ht="15">
      <c r="B22" s="25"/>
      <c r="C22" s="67"/>
      <c r="D22" s="68"/>
      <c r="E22" s="69"/>
      <c r="F22" s="28"/>
      <c r="G22" s="28"/>
    </row>
    <row r="23" spans="2:7" ht="15">
      <c r="B23" s="25"/>
      <c r="C23" s="73" t="s">
        <v>2</v>
      </c>
      <c r="D23" s="74"/>
      <c r="E23" s="75"/>
      <c r="F23" s="31" t="s">
        <v>34</v>
      </c>
      <c r="G23" s="28"/>
    </row>
    <row r="24" spans="2:7" ht="15">
      <c r="B24" s="45"/>
      <c r="C24" s="51" t="s">
        <v>64</v>
      </c>
      <c r="D24" s="52" t="s">
        <v>62</v>
      </c>
      <c r="E24" s="53" t="s">
        <v>66</v>
      </c>
      <c r="F24" s="48">
        <v>48000</v>
      </c>
      <c r="G24" s="28"/>
    </row>
    <row r="25" spans="2:7" ht="15">
      <c r="B25" s="45"/>
      <c r="C25" s="51" t="s">
        <v>63</v>
      </c>
      <c r="D25" s="52" t="s">
        <v>65</v>
      </c>
      <c r="E25" s="53" t="s">
        <v>67</v>
      </c>
      <c r="F25" s="48">
        <v>8320</v>
      </c>
      <c r="G25" s="28"/>
    </row>
    <row r="26" spans="2:7" ht="15">
      <c r="B26" s="45"/>
      <c r="C26" s="45" t="s">
        <v>89</v>
      </c>
      <c r="D26" s="49" t="s">
        <v>68</v>
      </c>
      <c r="E26" s="50" t="s">
        <v>69</v>
      </c>
      <c r="F26" s="48">
        <v>10400</v>
      </c>
      <c r="G26" s="28"/>
    </row>
    <row r="27" spans="2:7" ht="15">
      <c r="B27" s="25"/>
      <c r="C27" s="58" t="s">
        <v>7</v>
      </c>
      <c r="D27" s="59"/>
      <c r="E27" s="60"/>
      <c r="F27" s="28"/>
      <c r="G27" s="28">
        <f>SUM(F24:F27)</f>
        <v>66720</v>
      </c>
    </row>
    <row r="28" spans="2:7" ht="15">
      <c r="B28" s="25"/>
      <c r="C28" s="67"/>
      <c r="D28" s="68"/>
      <c r="E28" s="69"/>
      <c r="F28" s="28"/>
      <c r="G28" s="28"/>
    </row>
    <row r="29" spans="2:7" ht="15">
      <c r="B29" s="25"/>
      <c r="C29" s="67"/>
      <c r="D29" s="68"/>
      <c r="E29" s="69"/>
      <c r="F29" s="28"/>
      <c r="G29" s="28"/>
    </row>
    <row r="30" spans="2:7" ht="15">
      <c r="B30" s="25"/>
      <c r="C30" s="58" t="s">
        <v>70</v>
      </c>
      <c r="D30" s="59"/>
      <c r="E30" s="60"/>
      <c r="F30" s="28"/>
      <c r="G30" s="28"/>
    </row>
    <row r="31" spans="2:7" ht="15">
      <c r="B31" s="25"/>
      <c r="C31" s="58" t="s">
        <v>3</v>
      </c>
      <c r="D31" s="59"/>
      <c r="E31" s="60"/>
      <c r="F31" s="28"/>
      <c r="G31" s="24">
        <f>G27*0.0765</f>
        <v>5104.08</v>
      </c>
    </row>
    <row r="32" spans="2:7" ht="15">
      <c r="B32" s="25"/>
      <c r="C32" s="25" t="s">
        <v>102</v>
      </c>
      <c r="D32" s="26"/>
      <c r="E32" s="27"/>
      <c r="F32" s="28"/>
      <c r="G32" s="28">
        <f>3*(7000*0.062)</f>
        <v>1302</v>
      </c>
    </row>
    <row r="33" spans="2:7" ht="15">
      <c r="B33" s="25"/>
      <c r="C33" s="58"/>
      <c r="D33" s="59"/>
      <c r="E33" s="60"/>
      <c r="F33" s="28"/>
      <c r="G33" s="24"/>
    </row>
    <row r="34" spans="2:9" ht="15">
      <c r="B34" s="25"/>
      <c r="C34" s="58" t="s">
        <v>40</v>
      </c>
      <c r="D34" s="59"/>
      <c r="E34" s="60"/>
      <c r="F34" s="32"/>
      <c r="G34" s="32"/>
      <c r="H34" s="3"/>
      <c r="I34" s="3"/>
    </row>
    <row r="35" spans="2:7" ht="15">
      <c r="B35" s="25"/>
      <c r="C35" s="58" t="s">
        <v>90</v>
      </c>
      <c r="D35" s="59"/>
      <c r="E35" s="60"/>
      <c r="F35" s="28"/>
      <c r="G35" s="24">
        <f>G27*0.023</f>
        <v>1534.56</v>
      </c>
    </row>
    <row r="36" spans="2:7" s="6" customFormat="1" ht="12">
      <c r="B36" s="88" t="s">
        <v>71</v>
      </c>
      <c r="C36" s="89"/>
      <c r="D36" s="89"/>
      <c r="E36" s="90"/>
      <c r="F36" s="36"/>
      <c r="G36" s="36"/>
    </row>
    <row r="37" spans="2:7" ht="12.75">
      <c r="B37" s="37"/>
      <c r="C37" s="91"/>
      <c r="D37" s="92"/>
      <c r="E37" s="93"/>
      <c r="F37" s="38"/>
      <c r="G37" s="38"/>
    </row>
    <row r="38" spans="2:7" ht="15">
      <c r="B38" s="25"/>
      <c r="C38" s="25" t="s">
        <v>99</v>
      </c>
      <c r="D38" s="26"/>
      <c r="E38" s="27"/>
      <c r="F38" s="28"/>
      <c r="G38" s="28"/>
    </row>
    <row r="39" spans="2:7" ht="15">
      <c r="B39" s="25"/>
      <c r="C39" s="25" t="s">
        <v>101</v>
      </c>
      <c r="D39" s="26"/>
      <c r="E39" s="27"/>
      <c r="F39" s="28"/>
      <c r="G39" s="28">
        <f>515*12*2</f>
        <v>12360</v>
      </c>
    </row>
    <row r="40" spans="2:7" ht="12.75">
      <c r="B40" s="88" t="s">
        <v>72</v>
      </c>
      <c r="C40" s="89"/>
      <c r="D40" s="89"/>
      <c r="E40" s="90"/>
      <c r="F40" s="38"/>
      <c r="G40" s="38"/>
    </row>
    <row r="41" spans="2:7" ht="12.75">
      <c r="B41" s="37"/>
      <c r="C41" s="82"/>
      <c r="D41" s="83"/>
      <c r="E41" s="84"/>
      <c r="F41" s="38"/>
      <c r="G41" s="38"/>
    </row>
    <row r="42" spans="2:19" ht="15">
      <c r="B42" s="25"/>
      <c r="C42" s="58" t="s">
        <v>41</v>
      </c>
      <c r="D42" s="59"/>
      <c r="E42" s="60"/>
      <c r="F42" s="28"/>
      <c r="G42" s="28"/>
      <c r="S42" s="4"/>
    </row>
    <row r="43" spans="2:7" ht="15">
      <c r="B43" s="25"/>
      <c r="C43" s="58" t="s">
        <v>26</v>
      </c>
      <c r="D43" s="59"/>
      <c r="E43" s="60"/>
      <c r="F43" s="28"/>
      <c r="G43" s="28">
        <v>12000</v>
      </c>
    </row>
    <row r="44" spans="2:12" s="6" customFormat="1" ht="12">
      <c r="B44" s="39" t="s">
        <v>60</v>
      </c>
      <c r="C44" s="33"/>
      <c r="D44" s="40"/>
      <c r="E44" s="41"/>
      <c r="F44" s="42"/>
      <c r="G44" s="42"/>
      <c r="H44" s="5"/>
      <c r="I44" s="5"/>
      <c r="J44" s="5"/>
      <c r="K44" s="5"/>
      <c r="L44" s="5"/>
    </row>
    <row r="45" spans="2:12" ht="15">
      <c r="B45" s="25"/>
      <c r="C45" s="85"/>
      <c r="D45" s="86"/>
      <c r="E45" s="87"/>
      <c r="F45" s="23"/>
      <c r="G45" s="23"/>
      <c r="H45" s="4"/>
      <c r="I45" s="4"/>
      <c r="J45" s="4"/>
      <c r="K45" s="4"/>
      <c r="L45" s="4"/>
    </row>
    <row r="46" spans="2:7" s="4" customFormat="1" ht="15">
      <c r="B46" s="76" t="s">
        <v>27</v>
      </c>
      <c r="C46" s="77"/>
      <c r="D46" s="77"/>
      <c r="E46" s="78"/>
      <c r="F46" s="46"/>
      <c r="G46" s="47">
        <f>SUM(G27:G44)</f>
        <v>99020.64</v>
      </c>
    </row>
    <row r="47" spans="2:7" ht="15">
      <c r="B47" s="25"/>
      <c r="C47" s="58"/>
      <c r="D47" s="59"/>
      <c r="E47" s="60"/>
      <c r="F47" s="28"/>
      <c r="G47" s="28"/>
    </row>
    <row r="48" spans="2:7" ht="15">
      <c r="B48" s="94" t="s">
        <v>87</v>
      </c>
      <c r="C48" s="95"/>
      <c r="D48" s="95"/>
      <c r="E48" s="96"/>
      <c r="F48" s="28"/>
      <c r="G48" s="31"/>
    </row>
    <row r="49" spans="2:7" ht="15">
      <c r="B49" s="30"/>
      <c r="C49" s="58"/>
      <c r="D49" s="59"/>
      <c r="E49" s="60"/>
      <c r="F49" s="28"/>
      <c r="G49" s="28"/>
    </row>
    <row r="50" spans="2:7" ht="15">
      <c r="B50" s="25"/>
      <c r="C50" s="94" t="s">
        <v>35</v>
      </c>
      <c r="D50" s="95"/>
      <c r="E50" s="96"/>
      <c r="F50" s="28"/>
      <c r="G50" s="28"/>
    </row>
    <row r="51" spans="2:7" ht="15">
      <c r="B51" s="25"/>
      <c r="C51" s="58" t="s">
        <v>54</v>
      </c>
      <c r="D51" s="59"/>
      <c r="E51" s="60"/>
      <c r="F51" s="28">
        <v>2880</v>
      </c>
      <c r="G51" s="28"/>
    </row>
    <row r="52" spans="2:7" s="4" customFormat="1" ht="15">
      <c r="B52" s="21"/>
      <c r="C52" s="21" t="s">
        <v>53</v>
      </c>
      <c r="D52" s="22"/>
      <c r="E52" s="23"/>
      <c r="F52" s="24">
        <v>2400</v>
      </c>
      <c r="G52" s="23"/>
    </row>
    <row r="53" spans="2:12" s="1" customFormat="1" ht="11.25">
      <c r="B53" s="39" t="s">
        <v>60</v>
      </c>
      <c r="C53" s="33"/>
      <c r="D53" s="40"/>
      <c r="E53" s="41"/>
      <c r="F53" s="41"/>
      <c r="G53" s="41"/>
      <c r="H53" s="14"/>
      <c r="I53" s="14"/>
      <c r="J53" s="14"/>
      <c r="K53" s="14"/>
      <c r="L53" s="14"/>
    </row>
    <row r="54" spans="2:12" s="15" customFormat="1" ht="15">
      <c r="B54" s="21"/>
      <c r="C54" s="64" t="s">
        <v>7</v>
      </c>
      <c r="D54" s="65"/>
      <c r="E54" s="66"/>
      <c r="F54" s="24"/>
      <c r="G54" s="24">
        <v>5280</v>
      </c>
      <c r="H54" s="16"/>
      <c r="I54" s="16"/>
      <c r="J54" s="16"/>
      <c r="K54" s="16"/>
      <c r="L54" s="16"/>
    </row>
    <row r="55" spans="2:7" s="15" customFormat="1" ht="15">
      <c r="B55" s="25"/>
      <c r="C55" s="58"/>
      <c r="D55" s="59"/>
      <c r="E55" s="60"/>
      <c r="F55" s="28"/>
      <c r="G55" s="28"/>
    </row>
    <row r="56" spans="2:7" s="15" customFormat="1" ht="15">
      <c r="B56" s="25"/>
      <c r="C56" s="94" t="s">
        <v>49</v>
      </c>
      <c r="D56" s="95"/>
      <c r="E56" s="96"/>
      <c r="F56" s="28"/>
      <c r="G56" s="28"/>
    </row>
    <row r="57" spans="2:7" s="15" customFormat="1" ht="15">
      <c r="B57" s="25"/>
      <c r="C57" s="58" t="s">
        <v>37</v>
      </c>
      <c r="D57" s="59"/>
      <c r="E57" s="60"/>
      <c r="F57" s="28">
        <v>900</v>
      </c>
      <c r="G57" s="28"/>
    </row>
    <row r="58" spans="2:7" s="15" customFormat="1" ht="15">
      <c r="B58" s="25"/>
      <c r="C58" s="25" t="s">
        <v>55</v>
      </c>
      <c r="D58" s="26"/>
      <c r="E58" s="27"/>
      <c r="F58" s="28">
        <v>186</v>
      </c>
      <c r="G58" s="28"/>
    </row>
    <row r="59" spans="2:8" s="16" customFormat="1" ht="15">
      <c r="B59" s="21"/>
      <c r="C59" s="21" t="s">
        <v>93</v>
      </c>
      <c r="D59" s="22"/>
      <c r="E59" s="23"/>
      <c r="F59" s="24">
        <v>775</v>
      </c>
      <c r="G59" s="23"/>
      <c r="H59" s="16" t="s">
        <v>36</v>
      </c>
    </row>
    <row r="60" spans="2:7" s="16" customFormat="1" ht="15">
      <c r="B60" s="21"/>
      <c r="C60" s="64" t="s">
        <v>38</v>
      </c>
      <c r="D60" s="65"/>
      <c r="E60" s="66"/>
      <c r="F60" s="24">
        <v>1200</v>
      </c>
      <c r="G60" s="23"/>
    </row>
    <row r="61" spans="2:12" s="1" customFormat="1" ht="11.25">
      <c r="B61" s="39" t="s">
        <v>60</v>
      </c>
      <c r="C61" s="33"/>
      <c r="D61" s="40"/>
      <c r="E61" s="41"/>
      <c r="F61" s="41"/>
      <c r="G61" s="35"/>
      <c r="H61" s="14"/>
      <c r="I61" s="14"/>
      <c r="J61" s="14"/>
      <c r="K61" s="14"/>
      <c r="L61" s="14"/>
    </row>
    <row r="62" spans="2:12" s="15" customFormat="1" ht="15">
      <c r="B62" s="43"/>
      <c r="C62" s="67"/>
      <c r="D62" s="68"/>
      <c r="E62" s="69"/>
      <c r="F62" s="23"/>
      <c r="G62" s="27"/>
      <c r="H62" s="16"/>
      <c r="I62" s="16"/>
      <c r="J62" s="16"/>
      <c r="K62" s="16"/>
      <c r="L62" s="16"/>
    </row>
    <row r="63" spans="2:7" s="15" customFormat="1" ht="15">
      <c r="B63" s="25"/>
      <c r="C63" s="25" t="s">
        <v>50</v>
      </c>
      <c r="D63" s="26"/>
      <c r="E63" s="27"/>
      <c r="F63" s="28">
        <v>750</v>
      </c>
      <c r="G63" s="28"/>
    </row>
    <row r="64" spans="2:7" s="15" customFormat="1" ht="15">
      <c r="B64" s="25"/>
      <c r="C64" s="58" t="s">
        <v>61</v>
      </c>
      <c r="D64" s="59"/>
      <c r="E64" s="60"/>
      <c r="F64" s="28">
        <v>250</v>
      </c>
      <c r="G64" s="28"/>
    </row>
    <row r="65" spans="2:7" s="15" customFormat="1" ht="15">
      <c r="B65" s="25"/>
      <c r="C65" s="25" t="s">
        <v>56</v>
      </c>
      <c r="D65" s="26"/>
      <c r="E65" s="27"/>
      <c r="F65" s="28">
        <v>300</v>
      </c>
      <c r="G65" s="28"/>
    </row>
    <row r="66" spans="2:7" s="1" customFormat="1" ht="15.75" customHeight="1">
      <c r="B66" s="33"/>
      <c r="C66" s="88" t="s">
        <v>57</v>
      </c>
      <c r="D66" s="89"/>
      <c r="E66" s="90"/>
      <c r="F66" s="44"/>
      <c r="G66" s="44"/>
    </row>
    <row r="67" spans="2:7" s="15" customFormat="1" ht="15">
      <c r="B67" s="25"/>
      <c r="C67" s="58" t="s">
        <v>7</v>
      </c>
      <c r="D67" s="59"/>
      <c r="E67" s="60"/>
      <c r="F67" s="28"/>
      <c r="G67" s="28">
        <f>SUM(F57:F65)</f>
        <v>4361</v>
      </c>
    </row>
    <row r="68" spans="2:7" s="15" customFormat="1" ht="15">
      <c r="B68" s="25"/>
      <c r="C68" s="67"/>
      <c r="D68" s="68"/>
      <c r="E68" s="69"/>
      <c r="F68" s="28"/>
      <c r="G68" s="28"/>
    </row>
    <row r="69" spans="2:7" s="15" customFormat="1" ht="15">
      <c r="B69" s="25"/>
      <c r="C69" s="94" t="s">
        <v>19</v>
      </c>
      <c r="D69" s="95"/>
      <c r="E69" s="96"/>
      <c r="F69" s="28"/>
      <c r="G69" s="31"/>
    </row>
    <row r="70" spans="2:12" s="15" customFormat="1" ht="15">
      <c r="B70" s="25"/>
      <c r="C70" s="58" t="s">
        <v>58</v>
      </c>
      <c r="D70" s="59"/>
      <c r="E70" s="60"/>
      <c r="F70" s="28"/>
      <c r="G70" s="27"/>
      <c r="H70" s="16"/>
      <c r="I70" s="16"/>
      <c r="J70" s="16"/>
      <c r="K70" s="16"/>
      <c r="L70" s="16"/>
    </row>
    <row r="71" spans="2:12" s="1" customFormat="1" ht="15" customHeight="1">
      <c r="B71" s="39" t="s">
        <v>60</v>
      </c>
      <c r="C71" s="33"/>
      <c r="D71" s="34"/>
      <c r="E71" s="35"/>
      <c r="F71" s="44"/>
      <c r="G71" s="35"/>
      <c r="H71" s="14"/>
      <c r="I71" s="14"/>
      <c r="J71" s="14"/>
      <c r="K71" s="14"/>
      <c r="L71" s="14"/>
    </row>
    <row r="72" spans="2:7" s="15" customFormat="1" ht="15">
      <c r="B72" s="25"/>
      <c r="C72" s="25" t="s">
        <v>97</v>
      </c>
      <c r="D72" s="26"/>
      <c r="E72" s="27"/>
      <c r="F72" s="28">
        <v>2610</v>
      </c>
      <c r="G72" s="28"/>
    </row>
    <row r="73" spans="2:7" s="15" customFormat="1" ht="15">
      <c r="B73" s="25"/>
      <c r="C73" s="58" t="s">
        <v>43</v>
      </c>
      <c r="D73" s="59"/>
      <c r="E73" s="60"/>
      <c r="F73" s="28">
        <v>900</v>
      </c>
      <c r="G73" s="28"/>
    </row>
    <row r="74" spans="2:7" s="15" customFormat="1" ht="15">
      <c r="B74" s="25"/>
      <c r="C74" s="58" t="s">
        <v>73</v>
      </c>
      <c r="D74" s="59"/>
      <c r="E74" s="60"/>
      <c r="F74" s="28">
        <v>370</v>
      </c>
      <c r="G74" s="28"/>
    </row>
    <row r="75" spans="2:7" s="15" customFormat="1" ht="15">
      <c r="B75" s="25"/>
      <c r="C75" s="58" t="s">
        <v>39</v>
      </c>
      <c r="D75" s="59"/>
      <c r="E75" s="60"/>
      <c r="F75" s="28">
        <v>400</v>
      </c>
      <c r="G75" s="28"/>
    </row>
    <row r="76" spans="2:7" s="15" customFormat="1" ht="15">
      <c r="B76" s="25"/>
      <c r="C76" s="58" t="s">
        <v>74</v>
      </c>
      <c r="D76" s="59"/>
      <c r="E76" s="60"/>
      <c r="F76" s="28">
        <v>40</v>
      </c>
      <c r="G76" s="28"/>
    </row>
    <row r="77" spans="2:7" s="16" customFormat="1" ht="15">
      <c r="B77" s="21"/>
      <c r="C77" s="64" t="s">
        <v>7</v>
      </c>
      <c r="D77" s="65"/>
      <c r="E77" s="66"/>
      <c r="F77" s="24"/>
      <c r="G77" s="24">
        <f>SUM(F70:F76)</f>
        <v>4320</v>
      </c>
    </row>
    <row r="78" spans="2:7" s="16" customFormat="1" ht="15">
      <c r="B78" s="21"/>
      <c r="C78" s="79"/>
      <c r="D78" s="80"/>
      <c r="E78" s="81"/>
      <c r="F78" s="24"/>
      <c r="G78" s="24"/>
    </row>
    <row r="79" spans="2:7" s="17" customFormat="1" ht="15">
      <c r="B79" s="76" t="s">
        <v>51</v>
      </c>
      <c r="C79" s="77"/>
      <c r="D79" s="77"/>
      <c r="E79" s="78"/>
      <c r="F79" s="47"/>
      <c r="G79" s="47">
        <f>SUM(G50:G78)</f>
        <v>13961</v>
      </c>
    </row>
    <row r="80" spans="2:7" s="15" customFormat="1" ht="15">
      <c r="B80" s="25"/>
      <c r="C80" s="58"/>
      <c r="D80" s="59"/>
      <c r="E80" s="60"/>
      <c r="F80" s="28"/>
      <c r="G80" s="28"/>
    </row>
    <row r="81" spans="2:7" s="15" customFormat="1" ht="15">
      <c r="B81" s="97" t="s">
        <v>88</v>
      </c>
      <c r="C81" s="98"/>
      <c r="D81" s="98"/>
      <c r="E81" s="99"/>
      <c r="F81" s="28"/>
      <c r="G81" s="28"/>
    </row>
    <row r="82" spans="2:7" s="15" customFormat="1" ht="15">
      <c r="B82" s="25"/>
      <c r="C82" s="100"/>
      <c r="D82" s="101"/>
      <c r="E82" s="102"/>
      <c r="F82" s="28"/>
      <c r="G82" s="28"/>
    </row>
    <row r="83" spans="2:7" s="16" customFormat="1" ht="15">
      <c r="B83" s="21"/>
      <c r="C83" s="103" t="s">
        <v>5</v>
      </c>
      <c r="D83" s="104"/>
      <c r="E83" s="105"/>
      <c r="F83" s="24"/>
      <c r="G83" s="24"/>
    </row>
    <row r="84" spans="2:7" s="15" customFormat="1" ht="15">
      <c r="B84" s="25"/>
      <c r="C84" s="106" t="s">
        <v>75</v>
      </c>
      <c r="D84" s="107"/>
      <c r="E84" s="108"/>
      <c r="F84" s="28">
        <v>11520</v>
      </c>
      <c r="G84" s="28"/>
    </row>
    <row r="85" spans="2:7" s="16" customFormat="1" ht="15">
      <c r="B85" s="21"/>
      <c r="C85" s="103" t="s">
        <v>76</v>
      </c>
      <c r="D85" s="104"/>
      <c r="E85" s="105"/>
      <c r="F85" s="24">
        <v>400</v>
      </c>
      <c r="G85" s="23"/>
    </row>
    <row r="86" spans="2:7" s="1" customFormat="1" ht="15" customHeight="1">
      <c r="B86" s="33"/>
      <c r="C86" s="109" t="s">
        <v>42</v>
      </c>
      <c r="D86" s="110"/>
      <c r="E86" s="111"/>
      <c r="F86" s="44"/>
      <c r="G86" s="44"/>
    </row>
    <row r="87" spans="2:7" s="15" customFormat="1" ht="15">
      <c r="B87" s="25"/>
      <c r="C87" s="103" t="s">
        <v>7</v>
      </c>
      <c r="D87" s="104"/>
      <c r="E87" s="105"/>
      <c r="F87" s="28"/>
      <c r="G87" s="28">
        <f>SUM(F84:F85)</f>
        <v>11920</v>
      </c>
    </row>
    <row r="88" spans="2:7" s="15" customFormat="1" ht="15">
      <c r="B88" s="25"/>
      <c r="C88" s="79"/>
      <c r="D88" s="80"/>
      <c r="E88" s="81"/>
      <c r="F88" s="28"/>
      <c r="G88" s="28"/>
    </row>
    <row r="89" spans="2:7" s="15" customFormat="1" ht="15">
      <c r="B89" s="25"/>
      <c r="C89" s="106" t="s">
        <v>6</v>
      </c>
      <c r="D89" s="107"/>
      <c r="E89" s="108"/>
      <c r="F89" s="28"/>
      <c r="G89" s="28"/>
    </row>
    <row r="90" spans="2:7" s="15" customFormat="1" ht="15">
      <c r="B90" s="25"/>
      <c r="C90" s="106" t="s">
        <v>77</v>
      </c>
      <c r="D90" s="107"/>
      <c r="E90" s="108"/>
      <c r="F90" s="28">
        <v>2000</v>
      </c>
      <c r="G90" s="28"/>
    </row>
    <row r="91" spans="2:7" s="15" customFormat="1" ht="15">
      <c r="B91" s="25"/>
      <c r="C91" s="106" t="s">
        <v>44</v>
      </c>
      <c r="D91" s="107"/>
      <c r="E91" s="108"/>
      <c r="F91" s="28">
        <f>165*12</f>
        <v>1980</v>
      </c>
      <c r="G91" s="28"/>
    </row>
    <row r="92" spans="2:7" s="15" customFormat="1" ht="15">
      <c r="B92" s="25"/>
      <c r="C92" s="106" t="s">
        <v>45</v>
      </c>
      <c r="D92" s="107"/>
      <c r="E92" s="108"/>
      <c r="F92" s="28">
        <f>30*12</f>
        <v>360</v>
      </c>
      <c r="G92" s="28"/>
    </row>
    <row r="93" spans="2:7" s="15" customFormat="1" ht="15">
      <c r="B93" s="25"/>
      <c r="C93" s="106" t="s">
        <v>7</v>
      </c>
      <c r="D93" s="107"/>
      <c r="E93" s="108"/>
      <c r="F93" s="28"/>
      <c r="G93" s="28">
        <f>SUM(F90:F92)</f>
        <v>4340</v>
      </c>
    </row>
    <row r="94" spans="2:7" s="15" customFormat="1" ht="15">
      <c r="B94" s="25"/>
      <c r="C94" s="106"/>
      <c r="D94" s="107"/>
      <c r="E94" s="108"/>
      <c r="F94" s="28"/>
      <c r="G94" s="28"/>
    </row>
    <row r="95" spans="2:7" s="15" customFormat="1" ht="15">
      <c r="B95" s="25"/>
      <c r="C95" s="106" t="s">
        <v>8</v>
      </c>
      <c r="D95" s="107"/>
      <c r="E95" s="108"/>
      <c r="F95" s="28"/>
      <c r="G95" s="28"/>
    </row>
    <row r="96" spans="2:7" s="15" customFormat="1" ht="15">
      <c r="B96" s="25"/>
      <c r="C96" s="106" t="s">
        <v>78</v>
      </c>
      <c r="D96" s="107"/>
      <c r="E96" s="108"/>
      <c r="F96" s="28">
        <v>200</v>
      </c>
      <c r="G96" s="28"/>
    </row>
    <row r="97" spans="2:7" s="15" customFormat="1" ht="15">
      <c r="B97" s="25"/>
      <c r="C97" s="106" t="s">
        <v>79</v>
      </c>
      <c r="D97" s="107"/>
      <c r="E97" s="108"/>
      <c r="F97" s="28">
        <v>2400</v>
      </c>
      <c r="G97" s="28"/>
    </row>
    <row r="98" spans="2:7" s="15" customFormat="1" ht="15">
      <c r="B98" s="25"/>
      <c r="C98" s="25" t="s">
        <v>46</v>
      </c>
      <c r="D98" s="26"/>
      <c r="E98" s="27"/>
      <c r="F98" s="28">
        <v>360</v>
      </c>
      <c r="G98" s="28"/>
    </row>
    <row r="99" spans="2:7" s="15" customFormat="1" ht="15">
      <c r="B99" s="25"/>
      <c r="C99" s="106" t="s">
        <v>7</v>
      </c>
      <c r="D99" s="107"/>
      <c r="E99" s="108"/>
      <c r="F99" s="28"/>
      <c r="G99" s="28">
        <f>SUM(F96:F98)</f>
        <v>2960</v>
      </c>
    </row>
    <row r="100" spans="2:7" s="15" customFormat="1" ht="15">
      <c r="B100" s="25"/>
      <c r="C100" s="106"/>
      <c r="D100" s="107"/>
      <c r="E100" s="108"/>
      <c r="F100" s="28"/>
      <c r="G100" s="28"/>
    </row>
    <row r="101" spans="2:7" s="15" customFormat="1" ht="15">
      <c r="B101" s="25"/>
      <c r="C101" s="106" t="s">
        <v>9</v>
      </c>
      <c r="D101" s="107"/>
      <c r="E101" s="108"/>
      <c r="F101" s="28"/>
      <c r="G101" s="28"/>
    </row>
    <row r="102" spans="2:7" s="15" customFormat="1" ht="15">
      <c r="B102" s="25"/>
      <c r="C102" s="106" t="s">
        <v>29</v>
      </c>
      <c r="D102" s="107"/>
      <c r="E102" s="108"/>
      <c r="F102" s="28"/>
      <c r="G102" s="28">
        <f>150*12</f>
        <v>1800</v>
      </c>
    </row>
    <row r="103" spans="2:7" s="15" customFormat="1" ht="15">
      <c r="B103" s="25"/>
      <c r="C103" s="106"/>
      <c r="D103" s="107"/>
      <c r="E103" s="108"/>
      <c r="F103" s="28"/>
      <c r="G103" s="28"/>
    </row>
    <row r="104" spans="2:7" s="15" customFormat="1" ht="15">
      <c r="B104" s="25"/>
      <c r="C104" s="106" t="s">
        <v>28</v>
      </c>
      <c r="D104" s="107"/>
      <c r="E104" s="108"/>
      <c r="F104" s="28"/>
      <c r="G104" s="28"/>
    </row>
    <row r="105" spans="2:7" s="15" customFormat="1" ht="15">
      <c r="B105" s="25"/>
      <c r="C105" s="106" t="s">
        <v>47</v>
      </c>
      <c r="D105" s="107"/>
      <c r="E105" s="108"/>
      <c r="F105" s="28"/>
      <c r="G105" s="28">
        <f>2*12*12</f>
        <v>288</v>
      </c>
    </row>
    <row r="106" spans="2:7" s="15" customFormat="1" ht="15">
      <c r="B106" s="25"/>
      <c r="C106" s="106"/>
      <c r="D106" s="107"/>
      <c r="E106" s="108"/>
      <c r="F106" s="28"/>
      <c r="G106" s="28"/>
    </row>
    <row r="107" spans="2:7" s="15" customFormat="1" ht="15">
      <c r="B107" s="25"/>
      <c r="C107" s="106" t="s">
        <v>10</v>
      </c>
      <c r="D107" s="107"/>
      <c r="E107" s="108"/>
      <c r="F107" s="28"/>
      <c r="G107" s="28"/>
    </row>
    <row r="108" spans="2:7" s="15" customFormat="1" ht="15">
      <c r="B108" s="25"/>
      <c r="C108" s="106" t="s">
        <v>80</v>
      </c>
      <c r="D108" s="107"/>
      <c r="E108" s="108"/>
      <c r="F108" s="28"/>
      <c r="G108" s="28">
        <v>1050</v>
      </c>
    </row>
    <row r="109" spans="2:7" s="15" customFormat="1" ht="15">
      <c r="B109" s="25"/>
      <c r="C109" s="58"/>
      <c r="D109" s="59"/>
      <c r="E109" s="60"/>
      <c r="F109" s="28"/>
      <c r="G109" s="28"/>
    </row>
    <row r="110" spans="2:7" s="15" customFormat="1" ht="15">
      <c r="B110" s="25"/>
      <c r="C110" s="58" t="s">
        <v>94</v>
      </c>
      <c r="D110" s="59"/>
      <c r="E110" s="60"/>
      <c r="F110" s="28"/>
      <c r="G110" s="28">
        <v>3000</v>
      </c>
    </row>
    <row r="111" spans="2:7" s="15" customFormat="1" ht="15">
      <c r="B111" s="25"/>
      <c r="C111" s="58"/>
      <c r="D111" s="59"/>
      <c r="E111" s="60"/>
      <c r="F111" s="28"/>
      <c r="G111" s="28"/>
    </row>
    <row r="112" spans="2:7" s="15" customFormat="1" ht="15" customHeight="1">
      <c r="B112" s="25"/>
      <c r="C112" s="58" t="s">
        <v>11</v>
      </c>
      <c r="D112" s="59"/>
      <c r="E112" s="60"/>
      <c r="F112" s="28"/>
      <c r="G112" s="28"/>
    </row>
    <row r="113" spans="2:7" s="15" customFormat="1" ht="15">
      <c r="B113" s="25"/>
      <c r="C113" s="58" t="s">
        <v>81</v>
      </c>
      <c r="D113" s="59"/>
      <c r="E113" s="60"/>
      <c r="F113" s="28"/>
      <c r="G113" s="28">
        <v>800</v>
      </c>
    </row>
    <row r="114" spans="2:7" s="15" customFormat="1" ht="15">
      <c r="B114" s="25"/>
      <c r="C114" s="58"/>
      <c r="D114" s="59"/>
      <c r="E114" s="60"/>
      <c r="F114" s="28"/>
      <c r="G114" s="28"/>
    </row>
    <row r="115" spans="2:7" s="15" customFormat="1" ht="15">
      <c r="B115" s="25"/>
      <c r="C115" s="58" t="s">
        <v>30</v>
      </c>
      <c r="D115" s="59"/>
      <c r="E115" s="60"/>
      <c r="F115" s="28"/>
      <c r="G115" s="28"/>
    </row>
    <row r="116" spans="2:7" s="15" customFormat="1" ht="15">
      <c r="B116" s="25"/>
      <c r="C116" s="25" t="s">
        <v>82</v>
      </c>
      <c r="D116" s="26"/>
      <c r="E116" s="27"/>
      <c r="F116" s="28"/>
      <c r="G116" s="28">
        <v>1944</v>
      </c>
    </row>
    <row r="117" spans="2:7" s="15" customFormat="1" ht="15">
      <c r="B117" s="25"/>
      <c r="C117" s="58"/>
      <c r="D117" s="59"/>
      <c r="E117" s="60"/>
      <c r="F117" s="28"/>
      <c r="G117" s="28"/>
    </row>
    <row r="118" spans="2:7" s="15" customFormat="1" ht="15">
      <c r="B118" s="25"/>
      <c r="C118" s="58" t="s">
        <v>12</v>
      </c>
      <c r="D118" s="59"/>
      <c r="E118" s="60"/>
      <c r="F118" s="28"/>
      <c r="G118" s="28"/>
    </row>
    <row r="119" spans="2:7" s="15" customFormat="1" ht="15">
      <c r="B119" s="25"/>
      <c r="C119" s="58" t="s">
        <v>84</v>
      </c>
      <c r="D119" s="59"/>
      <c r="E119" s="60"/>
      <c r="F119" s="28">
        <v>900</v>
      </c>
      <c r="G119" s="28"/>
    </row>
    <row r="120" spans="2:7" s="15" customFormat="1" ht="15">
      <c r="B120" s="25"/>
      <c r="C120" s="58" t="s">
        <v>85</v>
      </c>
      <c r="D120" s="59"/>
      <c r="E120" s="60"/>
      <c r="F120" s="28">
        <v>1200</v>
      </c>
      <c r="G120" s="28"/>
    </row>
    <row r="121" spans="2:7" s="15" customFormat="1" ht="15">
      <c r="B121" s="25"/>
      <c r="C121" s="58" t="s">
        <v>7</v>
      </c>
      <c r="D121" s="59"/>
      <c r="E121" s="60"/>
      <c r="F121" s="28"/>
      <c r="G121" s="28">
        <f>SUM(F119:F120)</f>
        <v>2100</v>
      </c>
    </row>
    <row r="122" spans="2:7" s="15" customFormat="1" ht="15">
      <c r="B122" s="25"/>
      <c r="C122" s="58"/>
      <c r="D122" s="59"/>
      <c r="E122" s="60"/>
      <c r="F122" s="28"/>
      <c r="G122" s="28"/>
    </row>
    <row r="123" spans="2:7" s="15" customFormat="1" ht="15">
      <c r="B123" s="25"/>
      <c r="C123" s="58" t="s">
        <v>4</v>
      </c>
      <c r="D123" s="59"/>
      <c r="E123" s="60"/>
      <c r="F123" s="28"/>
      <c r="G123" s="28"/>
    </row>
    <row r="124" spans="2:7" s="15" customFormat="1" ht="15">
      <c r="B124" s="25"/>
      <c r="C124" s="25" t="s">
        <v>83</v>
      </c>
      <c r="D124" s="26"/>
      <c r="E124" s="27"/>
      <c r="F124" s="28">
        <v>1680</v>
      </c>
      <c r="G124" s="28"/>
    </row>
    <row r="125" spans="2:7" s="15" customFormat="1" ht="15">
      <c r="B125" s="25"/>
      <c r="C125" s="58" t="s">
        <v>48</v>
      </c>
      <c r="D125" s="59"/>
      <c r="E125" s="60"/>
      <c r="F125" s="28">
        <v>240</v>
      </c>
      <c r="G125" s="28"/>
    </row>
    <row r="126" spans="2:8" s="15" customFormat="1" ht="15">
      <c r="B126" s="25"/>
      <c r="C126" s="58" t="s">
        <v>7</v>
      </c>
      <c r="D126" s="59"/>
      <c r="E126" s="60"/>
      <c r="F126" s="28"/>
      <c r="G126" s="28">
        <f>SUM(F124:F125)</f>
        <v>1920</v>
      </c>
      <c r="H126" s="18"/>
    </row>
    <row r="127" spans="2:7" s="15" customFormat="1" ht="15">
      <c r="B127" s="25"/>
      <c r="C127" s="58"/>
      <c r="D127" s="59"/>
      <c r="E127" s="60"/>
      <c r="F127" s="28"/>
      <c r="G127" s="28"/>
    </row>
    <row r="128" spans="2:7" s="15" customFormat="1" ht="15">
      <c r="B128" s="25"/>
      <c r="C128" s="58" t="s">
        <v>13</v>
      </c>
      <c r="D128" s="59"/>
      <c r="E128" s="60"/>
      <c r="F128" s="28"/>
      <c r="G128" s="28"/>
    </row>
    <row r="129" spans="2:7" s="15" customFormat="1" ht="15">
      <c r="B129" s="25"/>
      <c r="C129" s="58" t="s">
        <v>86</v>
      </c>
      <c r="D129" s="59"/>
      <c r="E129" s="60"/>
      <c r="F129" s="28"/>
      <c r="G129" s="28">
        <v>400</v>
      </c>
    </row>
    <row r="130" spans="2:7" s="15" customFormat="1" ht="15">
      <c r="B130" s="25"/>
      <c r="C130" s="67"/>
      <c r="D130" s="68"/>
      <c r="E130" s="69"/>
      <c r="F130" s="28"/>
      <c r="G130" s="28"/>
    </row>
    <row r="131" spans="2:7" s="15" customFormat="1" ht="15">
      <c r="B131" s="25"/>
      <c r="C131" s="58" t="s">
        <v>95</v>
      </c>
      <c r="D131" s="59"/>
      <c r="E131" s="60"/>
      <c r="F131" s="28"/>
      <c r="G131" s="28"/>
    </row>
    <row r="132" spans="2:7" s="16" customFormat="1" ht="15">
      <c r="B132" s="21"/>
      <c r="C132" s="64" t="s">
        <v>14</v>
      </c>
      <c r="D132" s="65"/>
      <c r="E132" s="66"/>
      <c r="F132" s="24"/>
      <c r="G132" s="24">
        <v>4000</v>
      </c>
    </row>
    <row r="133" spans="2:7" s="16" customFormat="1" ht="15">
      <c r="B133" s="21"/>
      <c r="C133" s="79"/>
      <c r="D133" s="80"/>
      <c r="E133" s="81"/>
      <c r="F133" s="24"/>
      <c r="G133" s="24"/>
    </row>
    <row r="134" spans="2:7" s="17" customFormat="1" ht="15">
      <c r="B134" s="76" t="s">
        <v>52</v>
      </c>
      <c r="C134" s="77"/>
      <c r="D134" s="77"/>
      <c r="E134" s="78"/>
      <c r="F134" s="47"/>
      <c r="G134" s="47">
        <f>SUM(G83:G132)</f>
        <v>36522</v>
      </c>
    </row>
    <row r="135" spans="2:7" s="15" customFormat="1" ht="15">
      <c r="B135" s="25"/>
      <c r="C135" s="67"/>
      <c r="D135" s="68"/>
      <c r="E135" s="69"/>
      <c r="F135" s="28"/>
      <c r="G135" s="28"/>
    </row>
    <row r="136" spans="2:7" s="16" customFormat="1" ht="15">
      <c r="B136" s="76" t="s">
        <v>31</v>
      </c>
      <c r="C136" s="77"/>
      <c r="D136" s="77"/>
      <c r="E136" s="78"/>
      <c r="F136" s="46"/>
      <c r="G136" s="47">
        <f>G134+G79</f>
        <v>50483</v>
      </c>
    </row>
    <row r="137" spans="2:7" s="15" customFormat="1" ht="15">
      <c r="B137" s="25"/>
      <c r="C137" s="67"/>
      <c r="D137" s="68"/>
      <c r="E137" s="69"/>
      <c r="F137" s="28"/>
      <c r="G137" s="28"/>
    </row>
    <row r="138" spans="2:7" s="16" customFormat="1" ht="15">
      <c r="B138" s="76" t="s">
        <v>15</v>
      </c>
      <c r="C138" s="77"/>
      <c r="D138" s="77"/>
      <c r="E138" s="78"/>
      <c r="F138" s="46"/>
      <c r="G138" s="47">
        <f>G136+G46</f>
        <v>149503.64</v>
      </c>
    </row>
    <row r="139" spans="2:7" s="15" customFormat="1" ht="15">
      <c r="B139" s="25"/>
      <c r="C139" s="67"/>
      <c r="D139" s="68"/>
      <c r="E139" s="69"/>
      <c r="F139" s="28"/>
      <c r="G139" s="28"/>
    </row>
    <row r="140" spans="2:7" s="16" customFormat="1" ht="15">
      <c r="B140" s="21"/>
      <c r="C140" s="79"/>
      <c r="D140" s="80"/>
      <c r="E140" s="81"/>
      <c r="F140" s="24"/>
      <c r="G140" s="24"/>
    </row>
    <row r="141" spans="2:7" s="15" customFormat="1" ht="15">
      <c r="B141" s="25"/>
      <c r="C141" s="58" t="s">
        <v>16</v>
      </c>
      <c r="D141" s="59"/>
      <c r="E141" s="60"/>
      <c r="F141" s="28"/>
      <c r="G141" s="28"/>
    </row>
    <row r="142" spans="2:7" s="16" customFormat="1" ht="15">
      <c r="B142" s="21"/>
      <c r="C142" s="64" t="s">
        <v>32</v>
      </c>
      <c r="D142" s="65"/>
      <c r="E142" s="66"/>
      <c r="F142" s="24"/>
      <c r="G142" s="24">
        <f>G138*0.098901</f>
        <v>14786.059499640001</v>
      </c>
    </row>
    <row r="143" spans="2:7" s="15" customFormat="1" ht="15">
      <c r="B143" s="25"/>
      <c r="C143" s="58"/>
      <c r="D143" s="59"/>
      <c r="E143" s="60"/>
      <c r="F143" s="28"/>
      <c r="G143" s="28"/>
    </row>
    <row r="144" spans="2:7" s="15" customFormat="1" ht="15">
      <c r="B144" s="25"/>
      <c r="C144" s="58"/>
      <c r="D144" s="59"/>
      <c r="E144" s="60"/>
      <c r="F144" s="28"/>
      <c r="G144" s="28"/>
    </row>
    <row r="145" spans="2:7" s="19" customFormat="1" ht="15">
      <c r="B145" s="76" t="s">
        <v>91</v>
      </c>
      <c r="C145" s="77"/>
      <c r="D145" s="77"/>
      <c r="E145" s="78"/>
      <c r="F145" s="46"/>
      <c r="G145" s="47">
        <f>SUM(G138:G142)</f>
        <v>164289.69949964</v>
      </c>
    </row>
    <row r="146" spans="2:7" s="15" customFormat="1" ht="15">
      <c r="B146" s="25"/>
      <c r="C146" s="67"/>
      <c r="D146" s="68"/>
      <c r="E146" s="69"/>
      <c r="F146" s="28"/>
      <c r="G146" s="28"/>
    </row>
    <row r="147" spans="2:7" s="15" customFormat="1" ht="15">
      <c r="B147" s="25"/>
      <c r="C147" s="67"/>
      <c r="D147" s="68"/>
      <c r="E147" s="69"/>
      <c r="F147" s="28"/>
      <c r="G147" s="28"/>
    </row>
    <row r="148" spans="2:7" s="16" customFormat="1" ht="15">
      <c r="B148" s="76" t="s">
        <v>59</v>
      </c>
      <c r="C148" s="77"/>
      <c r="D148" s="77"/>
      <c r="E148" s="78"/>
      <c r="F148" s="46"/>
      <c r="G148" s="47">
        <f>G17-G145</f>
        <v>16710.300500359997</v>
      </c>
    </row>
    <row r="149" spans="3:7" ht="12.75">
      <c r="C149" s="2"/>
      <c r="D149" s="8"/>
      <c r="E149" s="11"/>
      <c r="F149" s="7"/>
      <c r="G149" s="7"/>
    </row>
    <row r="150" spans="3:7" ht="12.75">
      <c r="C150" s="2"/>
      <c r="D150" s="8"/>
      <c r="E150" s="11"/>
      <c r="F150" s="7"/>
      <c r="G150" s="7"/>
    </row>
    <row r="151" spans="3:7" ht="12.75">
      <c r="C151" s="2"/>
      <c r="D151" s="8"/>
      <c r="E151" s="11"/>
      <c r="F151" s="7"/>
      <c r="G151" s="7"/>
    </row>
    <row r="152" spans="3:7" ht="12.75">
      <c r="C152" s="2"/>
      <c r="D152" s="8"/>
      <c r="E152" s="11"/>
      <c r="F152" s="7"/>
      <c r="G152" s="7"/>
    </row>
  </sheetData>
  <sheetProtection/>
  <mergeCells count="126">
    <mergeCell ref="C144:E144"/>
    <mergeCell ref="B145:E145"/>
    <mergeCell ref="C146:E146"/>
    <mergeCell ref="C147:E147"/>
    <mergeCell ref="B148:E148"/>
    <mergeCell ref="B138:E138"/>
    <mergeCell ref="C139:E139"/>
    <mergeCell ref="C140:E140"/>
    <mergeCell ref="C141:E141"/>
    <mergeCell ref="C142:E142"/>
    <mergeCell ref="C143:E143"/>
    <mergeCell ref="C132:E132"/>
    <mergeCell ref="C133:E133"/>
    <mergeCell ref="B134:E134"/>
    <mergeCell ref="C135:E135"/>
    <mergeCell ref="B136:E136"/>
    <mergeCell ref="C137:E137"/>
    <mergeCell ref="C126:E126"/>
    <mergeCell ref="C127:E127"/>
    <mergeCell ref="C128:E128"/>
    <mergeCell ref="C129:E129"/>
    <mergeCell ref="C130:E130"/>
    <mergeCell ref="C131:E131"/>
    <mergeCell ref="C119:E119"/>
    <mergeCell ref="C120:E120"/>
    <mergeCell ref="C121:E121"/>
    <mergeCell ref="C122:E122"/>
    <mergeCell ref="C123:E123"/>
    <mergeCell ref="C125:E125"/>
    <mergeCell ref="C112:E112"/>
    <mergeCell ref="C113:E113"/>
    <mergeCell ref="C114:E114"/>
    <mergeCell ref="C115:E115"/>
    <mergeCell ref="C117:E117"/>
    <mergeCell ref="C118:E118"/>
    <mergeCell ref="C106:E106"/>
    <mergeCell ref="C107:E107"/>
    <mergeCell ref="C108:E108"/>
    <mergeCell ref="C109:E109"/>
    <mergeCell ref="C110:E110"/>
    <mergeCell ref="C111:E111"/>
    <mergeCell ref="C100:E100"/>
    <mergeCell ref="C101:E101"/>
    <mergeCell ref="C102:E102"/>
    <mergeCell ref="C103:E103"/>
    <mergeCell ref="C104:E104"/>
    <mergeCell ref="C105:E105"/>
    <mergeCell ref="C93:E93"/>
    <mergeCell ref="C94:E94"/>
    <mergeCell ref="C95:E95"/>
    <mergeCell ref="C96:E96"/>
    <mergeCell ref="C97:E97"/>
    <mergeCell ref="C99:E99"/>
    <mergeCell ref="C87:E87"/>
    <mergeCell ref="C88:E88"/>
    <mergeCell ref="C89:E89"/>
    <mergeCell ref="C90:E90"/>
    <mergeCell ref="C91:E91"/>
    <mergeCell ref="C92:E92"/>
    <mergeCell ref="B81:E81"/>
    <mergeCell ref="C82:E82"/>
    <mergeCell ref="C83:E83"/>
    <mergeCell ref="C84:E84"/>
    <mergeCell ref="C85:E85"/>
    <mergeCell ref="C86:E86"/>
    <mergeCell ref="C75:E75"/>
    <mergeCell ref="C76:E76"/>
    <mergeCell ref="C77:E77"/>
    <mergeCell ref="C78:E78"/>
    <mergeCell ref="B79:E79"/>
    <mergeCell ref="C80:E80"/>
    <mergeCell ref="C67:E67"/>
    <mergeCell ref="C68:E68"/>
    <mergeCell ref="C69:E69"/>
    <mergeCell ref="C70:E70"/>
    <mergeCell ref="C73:E73"/>
    <mergeCell ref="C74:E74"/>
    <mergeCell ref="C56:E56"/>
    <mergeCell ref="C57:E57"/>
    <mergeCell ref="C60:E60"/>
    <mergeCell ref="C62:E62"/>
    <mergeCell ref="C64:E64"/>
    <mergeCell ref="C66:E66"/>
    <mergeCell ref="B48:E48"/>
    <mergeCell ref="C49:E49"/>
    <mergeCell ref="C50:E50"/>
    <mergeCell ref="C51:E51"/>
    <mergeCell ref="C54:E54"/>
    <mergeCell ref="C55:E55"/>
    <mergeCell ref="C42:E42"/>
    <mergeCell ref="C43:E43"/>
    <mergeCell ref="C45:E45"/>
    <mergeCell ref="B46:E46"/>
    <mergeCell ref="C47:E47"/>
    <mergeCell ref="C34:E34"/>
    <mergeCell ref="C35:E35"/>
    <mergeCell ref="B36:E36"/>
    <mergeCell ref="C37:E37"/>
    <mergeCell ref="B40:E40"/>
    <mergeCell ref="C41:E41"/>
    <mergeCell ref="C27:E27"/>
    <mergeCell ref="C28:E28"/>
    <mergeCell ref="C29:E29"/>
    <mergeCell ref="C30:E30"/>
    <mergeCell ref="C31:E31"/>
    <mergeCell ref="C33:E33"/>
    <mergeCell ref="C23:E23"/>
    <mergeCell ref="C14:E14"/>
    <mergeCell ref="C15:E15"/>
    <mergeCell ref="C16:E16"/>
    <mergeCell ref="B17:E17"/>
    <mergeCell ref="C18:E18"/>
    <mergeCell ref="C19:E19"/>
    <mergeCell ref="C10:E10"/>
    <mergeCell ref="C11:E11"/>
    <mergeCell ref="C12:E12"/>
    <mergeCell ref="C13:E13"/>
    <mergeCell ref="C20:E20"/>
    <mergeCell ref="C22:E22"/>
    <mergeCell ref="C21:E21"/>
    <mergeCell ref="C4:E4"/>
    <mergeCell ref="C7:E7"/>
    <mergeCell ref="C3:E3"/>
    <mergeCell ref="C6:E6"/>
    <mergeCell ref="C8:E8"/>
    <mergeCell ref="C9:E9"/>
  </mergeCells>
  <printOptions/>
  <pageMargins left="0.75" right="0.75" top="1" bottom="1" header="0.5" footer="0.5"/>
  <pageSetup horizontalDpi="600" verticalDpi="600" orientation="portrait" r:id="rId1"/>
  <headerFooter alignWithMargins="0">
    <oddHeader>&amp;C&amp;"Arial,Bold"Community Partners
Sample Project Budget</oddHeader>
    <oddFooter>&amp;L&amp;D
&amp;Z&amp;F&amp;RPage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Community Partners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 Lee</dc:creator>
  <cp:keywords/>
  <dc:description/>
  <cp:lastModifiedBy>Ravi Shah</cp:lastModifiedBy>
  <cp:lastPrinted>2005-05-09T22:28:10Z</cp:lastPrinted>
  <dcterms:created xsi:type="dcterms:W3CDTF">1996-12-30T23:18:20Z</dcterms:created>
  <dcterms:modified xsi:type="dcterms:W3CDTF">2014-03-28T23:07:08Z</dcterms:modified>
  <cp:category/>
  <cp:version/>
  <cp:contentType/>
  <cp:contentStatus/>
</cp:coreProperties>
</file>